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ftn1" localSheetId="0">Лист1!$A$22</definedName>
    <definedName name="_ftn2" localSheetId="0">Лист1!$A$23</definedName>
    <definedName name="_ftnref1" localSheetId="0">Лист1!$H$2</definedName>
    <definedName name="_ftnref2" localSheetId="0">Лист1!$A$3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H6" i="1"/>
  <c r="H5" i="1"/>
  <c r="H4" i="1"/>
  <c r="H3" i="1"/>
  <c r="B19" i="1"/>
  <c r="B18" i="1"/>
  <c r="C14" i="1"/>
  <c r="D14" i="1"/>
  <c r="E14" i="1"/>
  <c r="F14" i="1"/>
  <c r="G14" i="1"/>
  <c r="B14" i="1"/>
  <c r="C13" i="1"/>
  <c r="D13" i="1"/>
  <c r="E13" i="1"/>
  <c r="F13" i="1"/>
  <c r="G13" i="1"/>
  <c r="B13" i="1"/>
  <c r="C12" i="1"/>
  <c r="D12" i="1"/>
  <c r="E12" i="1"/>
  <c r="F12" i="1"/>
  <c r="G12" i="1"/>
  <c r="B12" i="1"/>
  <c r="C11" i="1"/>
  <c r="D11" i="1"/>
  <c r="E11" i="1"/>
  <c r="F11" i="1"/>
  <c r="G11" i="1"/>
  <c r="B11" i="1"/>
  <c r="C10" i="1"/>
  <c r="D10" i="1"/>
  <c r="E10" i="1"/>
  <c r="F10" i="1"/>
  <c r="G10" i="1"/>
  <c r="B10" i="1"/>
  <c r="D9" i="1"/>
  <c r="E9" i="1"/>
  <c r="F9" i="1"/>
  <c r="G9" i="1"/>
  <c r="C9" i="1"/>
  <c r="D8" i="1"/>
  <c r="E8" i="1" s="1"/>
  <c r="F8" i="1" s="1"/>
  <c r="G8" i="1" s="1"/>
  <c r="C8" i="1"/>
  <c r="D7" i="1"/>
  <c r="E7" i="1"/>
  <c r="F7" i="1"/>
  <c r="G7" i="1"/>
  <c r="C7" i="1"/>
  <c r="D6" i="1"/>
  <c r="E6" i="1"/>
  <c r="F6" i="1"/>
  <c r="G6" i="1"/>
  <c r="C6" i="1"/>
  <c r="C5" i="1"/>
  <c r="D5" i="1"/>
  <c r="E5" i="1"/>
  <c r="F5" i="1"/>
  <c r="G5" i="1"/>
  <c r="B5" i="1"/>
  <c r="C4" i="1"/>
  <c r="D4" i="1"/>
  <c r="E4" i="1"/>
  <c r="F4" i="1"/>
  <c r="G4" i="1"/>
  <c r="B4" i="1"/>
  <c r="B9" i="1"/>
  <c r="B8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<sst xmlns="http://schemas.openxmlformats.org/spreadsheetml/2006/main" count="33" uniqueCount="33">
  <si>
    <t xml:space="preserve">Показатель, </t>
  </si>
  <si>
    <t>млн. руб.</t>
  </si>
  <si>
    <t>Периоды</t>
  </si>
  <si>
    <t>PPP[1]</t>
  </si>
  <si>
    <t>EBIT[2]</t>
  </si>
  <si>
    <t>Taxes (Налоги)</t>
  </si>
  <si>
    <t>NOPAT</t>
  </si>
  <si>
    <t>ЗК (средний)</t>
  </si>
  <si>
    <t>СК (средний)</t>
  </si>
  <si>
    <t>Сск</t>
  </si>
  <si>
    <t>Сзк</t>
  </si>
  <si>
    <t>WACC</t>
  </si>
  <si>
    <t>Сзкнщ (после налогового щита)</t>
  </si>
  <si>
    <t>WACCнщ</t>
  </si>
  <si>
    <t>EVA</t>
  </si>
  <si>
    <t>Discount</t>
  </si>
  <si>
    <t>IC</t>
  </si>
  <si>
    <t>ЗК</t>
  </si>
  <si>
    <t>EV</t>
  </si>
  <si>
    <t>SV</t>
  </si>
  <si>
    <t>[1] PPP – условное обозначение перпетуитета (постпрогнозного периода)</t>
  </si>
  <si>
    <t>[2] EBIT – прибыль до  процентов и налогов</t>
  </si>
  <si>
    <r>
      <t xml:space="preserve"> = 1 / (1 + WACCнщ)</t>
    </r>
    <r>
      <rPr>
        <vertAlign val="superscript"/>
        <sz val="12"/>
        <rFont val="Times New Roman"/>
        <family val="1"/>
        <charset val="204"/>
      </rPr>
      <t xml:space="preserve">n </t>
    </r>
  </si>
  <si>
    <t>Номер</t>
  </si>
  <si>
    <t>варианта</t>
  </si>
  <si>
    <t>Темп прироста дохода, в %-х к предыдущему году</t>
  </si>
  <si>
    <t>1-й год</t>
  </si>
  <si>
    <t>2-й год</t>
  </si>
  <si>
    <t>3-й год</t>
  </si>
  <si>
    <t>4-й год</t>
  </si>
  <si>
    <t>5-й год</t>
  </si>
  <si>
    <t>Вариант 1</t>
  </si>
  <si>
    <t>Величина налогов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</si>
</sst>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u/>
      <sz val="12"/>
      <name val="Calibri"/>
      <family val="2"/>
      <scheme val="minor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9" fontId="7" fillId="0" borderId="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Border="1"/>
    <xf numFmtId="9" fontId="1" fillId="0" borderId="16" xfId="0" applyNumberFormat="1" applyFont="1" applyBorder="1"/>
    <xf numFmtId="168" fontId="4" fillId="0" borderId="9" xfId="0" applyNumberFormat="1" applyFont="1" applyBorder="1" applyAlignment="1">
      <alignment horizontal="center" vertical="center" wrapText="1"/>
    </xf>
    <xf numFmtId="168" fontId="4" fillId="0" borderId="11" xfId="0" applyNumberFormat="1" applyFont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/>
    </xf>
    <xf numFmtId="168" fontId="4" fillId="0" borderId="15" xfId="0" applyNumberFormat="1" applyFont="1" applyBorder="1" applyAlignment="1">
      <alignment horizontal="center" vertical="center" wrapText="1"/>
    </xf>
    <xf numFmtId="168" fontId="4" fillId="0" borderId="7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B1" sqref="B1:H1"/>
    </sheetView>
  </sheetViews>
  <sheetFormatPr defaultRowHeight="15" x14ac:dyDescent="0.25"/>
  <cols>
    <col min="2" max="2" width="13.140625" bestFit="1" customWidth="1"/>
    <col min="3" max="4" width="10.7109375" bestFit="1" customWidth="1"/>
    <col min="5" max="8" width="13.140625" bestFit="1" customWidth="1"/>
    <col min="10" max="10" width="20.140625" customWidth="1"/>
  </cols>
  <sheetData>
    <row r="1" spans="1:15" ht="32.25" thickBot="1" x14ac:dyDescent="0.3">
      <c r="A1" s="3" t="s">
        <v>0</v>
      </c>
      <c r="B1" s="4" t="s">
        <v>2</v>
      </c>
      <c r="C1" s="5"/>
      <c r="D1" s="5"/>
      <c r="E1" s="5"/>
      <c r="F1" s="5"/>
      <c r="G1" s="5"/>
      <c r="H1" s="6"/>
    </row>
    <row r="2" spans="1:15" ht="32.25" thickBot="1" x14ac:dyDescent="0.3">
      <c r="A2" s="7" t="s">
        <v>1</v>
      </c>
      <c r="B2" s="8">
        <v>0</v>
      </c>
      <c r="C2" s="9">
        <v>1</v>
      </c>
      <c r="D2" s="10">
        <v>2</v>
      </c>
      <c r="E2" s="9">
        <v>3</v>
      </c>
      <c r="F2" s="11">
        <v>4</v>
      </c>
      <c r="G2" s="10">
        <v>5</v>
      </c>
      <c r="H2" s="21" t="s">
        <v>3</v>
      </c>
    </row>
    <row r="3" spans="1:15" ht="31.5" customHeight="1" thickBot="1" x14ac:dyDescent="0.3">
      <c r="A3" s="22" t="s">
        <v>4</v>
      </c>
      <c r="B3" s="32">
        <v>1713</v>
      </c>
      <c r="C3" s="32">
        <f>B3*1.04</f>
        <v>1781.52</v>
      </c>
      <c r="D3" s="32">
        <f>C3*1.03</f>
        <v>1834.9656</v>
      </c>
      <c r="E3" s="32">
        <f>D3*1.02</f>
        <v>1871.664912</v>
      </c>
      <c r="F3" s="32">
        <f>E3*1.01</f>
        <v>1890.38156112</v>
      </c>
      <c r="G3" s="32">
        <f>F3</f>
        <v>1890.38156112</v>
      </c>
      <c r="H3" s="32">
        <f>SUM(C3:G3)</f>
        <v>9268.9136342399997</v>
      </c>
      <c r="J3" s="23" t="s">
        <v>23</v>
      </c>
      <c r="K3" s="28" t="s">
        <v>25</v>
      </c>
      <c r="L3" s="27"/>
      <c r="M3" s="27"/>
      <c r="N3" s="27"/>
      <c r="O3" s="29"/>
    </row>
    <row r="4" spans="1:15" ht="48" thickBot="1" x14ac:dyDescent="0.3">
      <c r="A4" s="13" t="s">
        <v>5</v>
      </c>
      <c r="B4" s="33">
        <f>B3*0.2</f>
        <v>342.6</v>
      </c>
      <c r="C4" s="33">
        <f t="shared" ref="C4:G4" si="0">C3*0.2</f>
        <v>356.30400000000003</v>
      </c>
      <c r="D4" s="33">
        <f t="shared" si="0"/>
        <v>366.99312000000003</v>
      </c>
      <c r="E4" s="33">
        <f t="shared" si="0"/>
        <v>374.33298239999999</v>
      </c>
      <c r="F4" s="33">
        <f t="shared" si="0"/>
        <v>378.07631222400005</v>
      </c>
      <c r="G4" s="33">
        <f t="shared" si="0"/>
        <v>378.07631222400005</v>
      </c>
      <c r="H4" s="32">
        <f>SUM(C4:G4)</f>
        <v>1853.782726848</v>
      </c>
      <c r="J4" s="24" t="s">
        <v>24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</row>
    <row r="5" spans="1:15" ht="16.5" thickBot="1" x14ac:dyDescent="0.3">
      <c r="A5" s="13" t="s">
        <v>6</v>
      </c>
      <c r="B5" s="33">
        <f>B3-B4</f>
        <v>1370.4</v>
      </c>
      <c r="C5" s="33">
        <f t="shared" ref="C5:G5" si="1">C3-C4</f>
        <v>1425.2159999999999</v>
      </c>
      <c r="D5" s="33">
        <f t="shared" si="1"/>
        <v>1467.9724799999999</v>
      </c>
      <c r="E5" s="33">
        <f t="shared" si="1"/>
        <v>1497.3319296</v>
      </c>
      <c r="F5" s="33">
        <f t="shared" si="1"/>
        <v>1512.305248896</v>
      </c>
      <c r="G5" s="33">
        <f t="shared" si="1"/>
        <v>1512.305248896</v>
      </c>
      <c r="H5" s="32">
        <f>SUM(C5:G5)</f>
        <v>7415.1309073920002</v>
      </c>
      <c r="J5" s="25" t="s">
        <v>31</v>
      </c>
      <c r="K5" s="26">
        <v>1.04E-2</v>
      </c>
      <c r="L5" s="26">
        <v>1.03E-2</v>
      </c>
      <c r="M5" s="26">
        <v>1.0200000000000001E-2</v>
      </c>
      <c r="N5" s="26">
        <v>1.01E-2</v>
      </c>
      <c r="O5" s="26">
        <v>0.01</v>
      </c>
    </row>
    <row r="6" spans="1:15" ht="48" thickBot="1" x14ac:dyDescent="0.3">
      <c r="A6" s="13" t="s">
        <v>7</v>
      </c>
      <c r="B6" s="33">
        <v>4240</v>
      </c>
      <c r="C6" s="33">
        <f>B6*K5+B6</f>
        <v>4284.0959999999995</v>
      </c>
      <c r="D6" s="33">
        <f t="shared" ref="D6:G6" si="2">C6*L5+C6</f>
        <v>4328.2221887999995</v>
      </c>
      <c r="E6" s="33">
        <f t="shared" si="2"/>
        <v>4372.3700551257598</v>
      </c>
      <c r="F6" s="33">
        <f t="shared" si="2"/>
        <v>4416.5309926825303</v>
      </c>
      <c r="G6" s="33">
        <f t="shared" si="2"/>
        <v>4460.6963026093554</v>
      </c>
      <c r="H6" s="32">
        <f>SUM(C6:G6)</f>
        <v>21861.915539217644</v>
      </c>
    </row>
    <row r="7" spans="1:15" ht="48" thickBot="1" x14ac:dyDescent="0.3">
      <c r="A7" s="13" t="s">
        <v>8</v>
      </c>
      <c r="B7" s="33">
        <v>1757</v>
      </c>
      <c r="C7" s="33">
        <f>B7*K5+B7</f>
        <v>1775.2728</v>
      </c>
      <c r="D7" s="33">
        <f t="shared" ref="D7:G7" si="3">C7*L5+C7</f>
        <v>1793.55810984</v>
      </c>
      <c r="E7" s="33">
        <f t="shared" si="3"/>
        <v>1811.8524025603681</v>
      </c>
      <c r="F7" s="33">
        <f t="shared" si="3"/>
        <v>1830.1521118262278</v>
      </c>
      <c r="G7" s="33">
        <f t="shared" si="3"/>
        <v>1848.4536329444902</v>
      </c>
      <c r="H7" s="32">
        <f>SUM(C7:G7)</f>
        <v>9059.2890571710868</v>
      </c>
      <c r="J7" s="30" t="s">
        <v>32</v>
      </c>
      <c r="K7" s="31">
        <v>0.2</v>
      </c>
    </row>
    <row r="8" spans="1:15" ht="16.5" thickBot="1" x14ac:dyDescent="0.3">
      <c r="A8" s="13" t="s">
        <v>9</v>
      </c>
      <c r="B8" s="33">
        <f>0.2*B17</f>
        <v>923.6</v>
      </c>
      <c r="C8" s="33">
        <f>B8*K5+B8</f>
        <v>933.20544000000007</v>
      </c>
      <c r="D8" s="33">
        <f t="shared" ref="D8:G8" si="4">C8*L5+C8</f>
        <v>942.81745603200011</v>
      </c>
      <c r="E8" s="33">
        <f t="shared" si="4"/>
        <v>952.43419408352656</v>
      </c>
      <c r="F8" s="33">
        <f t="shared" si="4"/>
        <v>962.05377944377017</v>
      </c>
      <c r="G8" s="33">
        <f t="shared" si="4"/>
        <v>971.67431723820789</v>
      </c>
      <c r="H8" s="32">
        <f>SUM(C8:G8)</f>
        <v>4762.1851867975047</v>
      </c>
    </row>
    <row r="9" spans="1:15" ht="16.5" thickBot="1" x14ac:dyDescent="0.3">
      <c r="A9" s="13" t="s">
        <v>10</v>
      </c>
      <c r="B9" s="34">
        <f>0.15*B17</f>
        <v>692.69999999999993</v>
      </c>
      <c r="C9" s="33">
        <f>B9*K5+B9</f>
        <v>699.90407999999991</v>
      </c>
      <c r="D9" s="33">
        <f t="shared" ref="D9:G9" si="5">C9*L5+C9</f>
        <v>707.11309202399991</v>
      </c>
      <c r="E9" s="33">
        <f t="shared" si="5"/>
        <v>714.3256455626447</v>
      </c>
      <c r="F9" s="33">
        <f t="shared" si="5"/>
        <v>721.54033458282743</v>
      </c>
      <c r="G9" s="33">
        <f t="shared" si="5"/>
        <v>728.75573792865566</v>
      </c>
      <c r="H9" s="32">
        <f>SUM(C9:G9)</f>
        <v>3571.6388900981274</v>
      </c>
    </row>
    <row r="10" spans="1:15" ht="16.5" thickBot="1" x14ac:dyDescent="0.3">
      <c r="A10" s="13" t="s">
        <v>11</v>
      </c>
      <c r="B10" s="33">
        <f>(B8*B7+B9*B6)/$B$16</f>
        <v>715.48928291228606</v>
      </c>
      <c r="C10" s="33">
        <f t="shared" ref="C10:G10" si="6">(C8*C7+C9*C6)/$B$16</f>
        <v>730.44884731770151</v>
      </c>
      <c r="D10" s="33">
        <f t="shared" si="6"/>
        <v>745.57358689065813</v>
      </c>
      <c r="E10" s="33">
        <f t="shared" si="6"/>
        <v>760.8608575392077</v>
      </c>
      <c r="F10" s="33">
        <f t="shared" si="6"/>
        <v>776.30786227757721</v>
      </c>
      <c r="G10" s="33">
        <f t="shared" si="6"/>
        <v>791.91165030935656</v>
      </c>
      <c r="H10" s="32">
        <f>SUM(C10:G10)</f>
        <v>3805.1028043345013</v>
      </c>
    </row>
    <row r="11" spans="1:15" ht="79.5" thickBot="1" x14ac:dyDescent="0.3">
      <c r="A11" s="13" t="s">
        <v>12</v>
      </c>
      <c r="B11" s="33">
        <f>B10*0.8</f>
        <v>572.39142632982885</v>
      </c>
      <c r="C11" s="33">
        <f t="shared" ref="C11:G11" si="7">C10*0.8</f>
        <v>584.35907785416123</v>
      </c>
      <c r="D11" s="33">
        <f t="shared" si="7"/>
        <v>596.45886951252658</v>
      </c>
      <c r="E11" s="33">
        <f t="shared" si="7"/>
        <v>608.68868603136616</v>
      </c>
      <c r="F11" s="33">
        <f t="shared" si="7"/>
        <v>621.04628982206179</v>
      </c>
      <c r="G11" s="33">
        <f t="shared" si="7"/>
        <v>633.52932024748532</v>
      </c>
      <c r="H11" s="32">
        <f>SUM(C11:G11)</f>
        <v>3044.0822434676011</v>
      </c>
    </row>
    <row r="12" spans="1:15" ht="32.25" thickBot="1" x14ac:dyDescent="0.3">
      <c r="A12" s="13" t="s">
        <v>13</v>
      </c>
      <c r="B12" s="33">
        <f>B11</f>
        <v>572.39142632982885</v>
      </c>
      <c r="C12" s="33">
        <f t="shared" ref="C12:G12" si="8">C11</f>
        <v>584.35907785416123</v>
      </c>
      <c r="D12" s="33">
        <f t="shared" si="8"/>
        <v>596.45886951252658</v>
      </c>
      <c r="E12" s="33">
        <f t="shared" si="8"/>
        <v>608.68868603136616</v>
      </c>
      <c r="F12" s="33">
        <f t="shared" si="8"/>
        <v>621.04628982206179</v>
      </c>
      <c r="G12" s="33">
        <f t="shared" si="8"/>
        <v>633.52932024748532</v>
      </c>
      <c r="H12" s="32">
        <f>SUM(C12:G12)</f>
        <v>3044.0822434676011</v>
      </c>
    </row>
    <row r="13" spans="1:15" ht="16.5" thickBot="1" x14ac:dyDescent="0.3">
      <c r="A13" s="13" t="s">
        <v>14</v>
      </c>
      <c r="B13" s="33">
        <f>B6+B7</f>
        <v>5997</v>
      </c>
      <c r="C13" s="33">
        <f t="shared" ref="C13:G13" si="9">C6+C7</f>
        <v>6059.3687999999993</v>
      </c>
      <c r="D13" s="33">
        <f t="shared" si="9"/>
        <v>6121.7802986399993</v>
      </c>
      <c r="E13" s="33">
        <f t="shared" si="9"/>
        <v>6184.2224576861281</v>
      </c>
      <c r="F13" s="33">
        <f t="shared" si="9"/>
        <v>6246.6831045087583</v>
      </c>
      <c r="G13" s="33">
        <f t="shared" si="9"/>
        <v>6309.1499355538454</v>
      </c>
      <c r="H13" s="32">
        <f>SUM(C13:G13)</f>
        <v>30921.204596388736</v>
      </c>
    </row>
    <row r="14" spans="1:15" ht="15.75" x14ac:dyDescent="0.25">
      <c r="A14" s="15" t="s">
        <v>15</v>
      </c>
      <c r="B14" s="35">
        <f>B7/B6</f>
        <v>0.41438679245283017</v>
      </c>
      <c r="C14" s="35">
        <f t="shared" ref="C14:G14" si="10">C7/C6</f>
        <v>0.41438679245283022</v>
      </c>
      <c r="D14" s="35">
        <f t="shared" si="10"/>
        <v>0.41438679245283028</v>
      </c>
      <c r="E14" s="35">
        <f t="shared" si="10"/>
        <v>0.41438679245283022</v>
      </c>
      <c r="F14" s="35">
        <f t="shared" si="10"/>
        <v>0.41438679245283022</v>
      </c>
      <c r="G14" s="35">
        <f t="shared" si="10"/>
        <v>0.41438679245283022</v>
      </c>
      <c r="H14" s="35">
        <v>9268.9136342399997</v>
      </c>
    </row>
    <row r="15" spans="1:15" ht="66.75" thickBot="1" x14ac:dyDescent="0.3">
      <c r="A15" s="16" t="s">
        <v>22</v>
      </c>
      <c r="B15" s="36"/>
      <c r="C15" s="36"/>
      <c r="D15" s="36"/>
      <c r="E15" s="36"/>
      <c r="F15" s="36"/>
      <c r="G15" s="36"/>
      <c r="H15" s="36"/>
    </row>
    <row r="16" spans="1:15" ht="16.5" thickBot="1" x14ac:dyDescent="0.3">
      <c r="A16" s="17" t="s">
        <v>16</v>
      </c>
      <c r="B16" s="12">
        <v>6373</v>
      </c>
      <c r="C16" s="18"/>
      <c r="D16" s="18"/>
      <c r="E16" s="18"/>
      <c r="F16" s="18"/>
      <c r="G16" s="18"/>
      <c r="H16" s="18"/>
    </row>
    <row r="17" spans="1:8" ht="16.5" thickBot="1" x14ac:dyDescent="0.3">
      <c r="A17" s="17" t="s">
        <v>17</v>
      </c>
      <c r="B17" s="14">
        <v>4618</v>
      </c>
      <c r="C17" s="18"/>
      <c r="D17" s="18"/>
      <c r="E17" s="18"/>
      <c r="F17" s="18"/>
      <c r="G17" s="18"/>
      <c r="H17" s="18"/>
    </row>
    <row r="18" spans="1:8" ht="16.5" thickBot="1" x14ac:dyDescent="0.3">
      <c r="A18" s="19" t="s">
        <v>18</v>
      </c>
      <c r="B18" s="20">
        <f>B16+B12</f>
        <v>6945.3914263298284</v>
      </c>
      <c r="C18" s="18"/>
      <c r="D18" s="18"/>
      <c r="E18" s="18"/>
      <c r="F18" s="18"/>
      <c r="G18" s="18"/>
      <c r="H18" s="18"/>
    </row>
    <row r="19" spans="1:8" ht="16.5" thickBot="1" x14ac:dyDescent="0.3">
      <c r="A19" s="19" t="s">
        <v>19</v>
      </c>
      <c r="B19" s="20">
        <f>B18+B17</f>
        <v>11563.391426329828</v>
      </c>
      <c r="C19" s="18"/>
      <c r="D19" s="18"/>
      <c r="E19" s="18"/>
      <c r="F19" s="18"/>
      <c r="G19" s="18"/>
      <c r="H19" s="18"/>
    </row>
    <row r="22" spans="1:8" x14ac:dyDescent="0.25">
      <c r="A22" s="2" t="s">
        <v>20</v>
      </c>
    </row>
    <row r="23" spans="1:8" x14ac:dyDescent="0.25">
      <c r="A23" s="2" t="s">
        <v>21</v>
      </c>
    </row>
  </sheetData>
  <mergeCells count="9">
    <mergeCell ref="K3:O3"/>
    <mergeCell ref="B1:H1"/>
    <mergeCell ref="B14:B15"/>
    <mergeCell ref="C14:C15"/>
    <mergeCell ref="D14:D15"/>
    <mergeCell ref="E14:E15"/>
    <mergeCell ref="F14:F15"/>
    <mergeCell ref="G14:G15"/>
    <mergeCell ref="H14:H15"/>
  </mergeCells>
  <hyperlinks>
    <hyperlink ref="H2" location="_ftn1" display="_ftn1"/>
    <hyperlink ref="A3" location="_ftn2" display="_ftn2"/>
    <hyperlink ref="A22" location="_ftnref1" display="_ftnref1"/>
    <hyperlink ref="A23" location="_ftnref2" display="_ftnref2"/>
  </hyperlink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Лист1!_ftn1</vt:lpstr>
      <vt:lpstr>Лист1!_ftn2</vt:lpstr>
      <vt:lpstr>Лист1!_ftnref1</vt:lpstr>
      <vt:lpstr>Лист1!_ftnref2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2020-08-12T10:28:44Z</dcterms:modified>
</cp:coreProperties>
</file>